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ebmcwhorter/Documents/Syracuse/Teaching/Years/Spring 2019/Homework (Labs)/Excel Homework/Chapter 7/"/>
    </mc:Choice>
  </mc:AlternateContent>
  <xr:revisionPtr revIDLastSave="0" documentId="10_ncr:100000_{E1DA78E9-9210-DF45-99AE-CD1C7DBE3A76}" xr6:coauthVersionLast="31" xr6:coauthVersionMax="31" xr10:uidLastSave="{00000000-0000-0000-0000-000000000000}"/>
  <bookViews>
    <workbookView xWindow="880" yWindow="460" windowWidth="27640" windowHeight="16540" activeTab="1" xr2:uid="{43030CC2-1C8B-4746-8B0A-42D98D8562A1}"/>
  </bookViews>
  <sheets>
    <sheet name="Sexual Harassment Claims" sheetId="1" r:id="rId1"/>
    <sheet name="MLB Batting Averages" sheetId="2" r:id="rId2"/>
  </sheets>
  <definedNames>
    <definedName name="_xlchart.v1.0" hidden="1">'Sexual Harassment Claims'!$B$11:$B$22</definedName>
    <definedName name="_xlchart.v1.1" hidden="1">'MLB Batting Averages'!$B$2:$B$36</definedName>
    <definedName name="_xlchart.v1.2" hidden="1">'MLB Batting Averages'!$E$2:$E$40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N49" i="2" l="1"/>
  <c r="K12" i="2" l="1"/>
  <c r="I24" i="2" s="1"/>
  <c r="K9" i="2"/>
  <c r="I21" i="2" s="1"/>
  <c r="K6" i="2"/>
  <c r="G12" i="2"/>
  <c r="G9" i="2"/>
  <c r="G6" i="2"/>
  <c r="I15" i="2" s="1"/>
  <c r="I18" i="2" s="1"/>
  <c r="J10" i="1"/>
  <c r="J9" i="1"/>
  <c r="D13" i="1"/>
  <c r="D10" i="1"/>
  <c r="J12" i="1" s="1"/>
  <c r="J13" i="1" s="1"/>
  <c r="I18" i="1" s="1"/>
  <c r="D16" i="1"/>
  <c r="D19" i="1" s="1"/>
  <c r="D7" i="1"/>
  <c r="J26" i="2" l="1"/>
  <c r="J6" i="1"/>
  <c r="J7" i="1"/>
  <c r="G19" i="1"/>
  <c r="J27" i="2"/>
  <c r="J34" i="2"/>
  <c r="J35" i="2" s="1"/>
  <c r="I38" i="2" s="1"/>
</calcChain>
</file>

<file path=xl/sharedStrings.xml><?xml version="1.0" encoding="utf-8"?>
<sst xmlns="http://schemas.openxmlformats.org/spreadsheetml/2006/main" count="147" uniqueCount="133">
  <si>
    <t>1990s Player</t>
  </si>
  <si>
    <t>2000s Player</t>
  </si>
  <si>
    <t>George Brett</t>
  </si>
  <si>
    <t>Nomar Garciaparra</t>
  </si>
  <si>
    <t>Rickey Henderson</t>
  </si>
  <si>
    <t>Todd Helton</t>
  </si>
  <si>
    <t>Rafael Palmeiro</t>
  </si>
  <si>
    <t>Moises Alou</t>
  </si>
  <si>
    <t>Alan Trammell</t>
  </si>
  <si>
    <t>Darin Erstad</t>
  </si>
  <si>
    <t>Wage Boggs</t>
  </si>
  <si>
    <t>Manny Ramirez</t>
  </si>
  <si>
    <t>Edgar Martinez</t>
  </si>
  <si>
    <t>Vladimir Guerrero</t>
  </si>
  <si>
    <t>Ken Griffer Jr</t>
  </si>
  <si>
    <t>Carlos Delgado</t>
  </si>
  <si>
    <t>Fred McGiff</t>
  </si>
  <si>
    <t>Derek Jeter</t>
  </si>
  <si>
    <t>Chris James</t>
  </si>
  <si>
    <t>Jeffrey Hammonds</t>
  </si>
  <si>
    <t>Kirby Puckett</t>
  </si>
  <si>
    <t>Luis Castillo</t>
  </si>
  <si>
    <t>Mike Greenwell</t>
  </si>
  <si>
    <t>Jeff Kent</t>
  </si>
  <si>
    <t>Ellis Burks</t>
  </si>
  <si>
    <t>David Segui</t>
  </si>
  <si>
    <t>Julio Franco</t>
  </si>
  <si>
    <t>Jason Giambi</t>
  </si>
  <si>
    <t>Brian Harper</t>
  </si>
  <si>
    <t>Mike Sweeney</t>
  </si>
  <si>
    <t>Gary Sheffield</t>
  </si>
  <si>
    <t>Jose Vidro</t>
  </si>
  <si>
    <t>Brook Jacoby</t>
  </si>
  <si>
    <t>Frank Thomas</t>
  </si>
  <si>
    <t>Dave Parker</t>
  </si>
  <si>
    <t>Johhny Damon</t>
  </si>
  <si>
    <t>Jody Reed</t>
  </si>
  <si>
    <t>Jeff Cirillo</t>
  </si>
  <si>
    <t>Kent Hrbek</t>
  </si>
  <si>
    <t>Carlos Quintana</t>
  </si>
  <si>
    <t>Edgardo Alfonzo</t>
  </si>
  <si>
    <t>Carlton Fisk</t>
  </si>
  <si>
    <t>Lance Johnson</t>
  </si>
  <si>
    <t>Mike Piazza</t>
  </si>
  <si>
    <t>Roberto Kelly</t>
  </si>
  <si>
    <t>Jermaine Dye</t>
  </si>
  <si>
    <t>Alvin Davis</t>
  </si>
  <si>
    <t>Travis Fryman</t>
  </si>
  <si>
    <t>Jim Eisenreich</t>
  </si>
  <si>
    <t>Jason Kendall</t>
  </si>
  <si>
    <t>Ruben Sierra</t>
  </si>
  <si>
    <t>Sammy Sosa</t>
  </si>
  <si>
    <t>Ozzie Guillen</t>
  </si>
  <si>
    <t>Will Clark</t>
  </si>
  <si>
    <t>Cecil Fielder</t>
  </si>
  <si>
    <t>Shannon Stewart</t>
  </si>
  <si>
    <t>Tony Fernandez</t>
  </si>
  <si>
    <t>Bobby Abreu</t>
  </si>
  <si>
    <t>B.J. Surhoff</t>
  </si>
  <si>
    <t>Alex Rodriguez</t>
  </si>
  <si>
    <t>Dan Gladden</t>
  </si>
  <si>
    <t>Sean Casey</t>
  </si>
  <si>
    <t>Kevin Seitzer</t>
  </si>
  <si>
    <t>Brian Giles</t>
  </si>
  <si>
    <t>Jose Canseco</t>
  </si>
  <si>
    <t>Magglio Ordonez</t>
  </si>
  <si>
    <t>Kelly Gruber</t>
  </si>
  <si>
    <t>Richard Hidalgo</t>
  </si>
  <si>
    <t>Ivan Calderon</t>
  </si>
  <si>
    <t>Luis Gonzalez</t>
  </si>
  <si>
    <t>Chipper Jones</t>
  </si>
  <si>
    <t>Roberto Alomar</t>
  </si>
  <si>
    <t>Jeff Bagwell</t>
  </si>
  <si>
    <t>Bernie Williams</t>
  </si>
  <si>
    <t>*Data taken from https://www.baseball-reference.com/</t>
  </si>
  <si>
    <t>Charges Alleging Sex-Based Harassment</t>
  </si>
  <si>
    <t>(Charges filed with EEOC)*</t>
  </si>
  <si>
    <t>This does not include charges filed with state or local Fair Employment Practices Agencies</t>
  </si>
  <si>
    <t>Monthly Average 2017</t>
  </si>
  <si>
    <t>Month</t>
  </si>
  <si>
    <t>No. of Complaints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</si>
  <si>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</si>
  <si>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</si>
  <si>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</si>
  <si>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</si>
  <si>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</si>
  <si>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</si>
  <si>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</si>
  <si>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</si>
  <si>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</si>
  <si>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</si>
  <si>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</si>
  <si>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</si>
  <si>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*Based on data from https://www.eeoc.gov/eeoc/statistics/enforcement/sexual_harassment_new.cfm</t>
  </si>
  <si>
    <t>n</t>
  </si>
  <si>
    <t>Sample Mean</t>
  </si>
  <si>
    <t>Sample StDev</t>
  </si>
  <si>
    <t>t*</t>
  </si>
  <si>
    <t>dof</t>
  </si>
  <si>
    <t>or</t>
  </si>
  <si>
    <t>Lower Conf:</t>
  </si>
  <si>
    <t>Upper Conf:</t>
  </si>
  <si>
    <t>Ho:  µ =</t>
  </si>
  <si>
    <t>test stat.</t>
  </si>
  <si>
    <t>p-value</t>
  </si>
  <si>
    <t>Conclusion</t>
  </si>
  <si>
    <t>𝛼</t>
  </si>
  <si>
    <t>1990s Players</t>
  </si>
  <si>
    <t>2000s Players</t>
  </si>
  <si>
    <t>Average</t>
  </si>
  <si>
    <t>StDev</t>
  </si>
  <si>
    <t>Avg Difference</t>
  </si>
  <si>
    <t xml:space="preserve">Lower Conf: </t>
  </si>
  <si>
    <t xml:space="preserve">Upper Conf: </t>
  </si>
  <si>
    <t xml:space="preserve">Ho: µ1 - µ2  = </t>
  </si>
  <si>
    <t xml:space="preserve">Ha: µ1 - µ2  &gt; </t>
  </si>
  <si>
    <t>test statistic</t>
  </si>
  <si>
    <t xml:space="preserve">Ha:  µ &lt; </t>
  </si>
  <si>
    <t>2000s BA (Batting Average)</t>
  </si>
  <si>
    <t>1990s BA (Batting Average)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</si>
  <si>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</si>
  <si>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</si>
  <si>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</si>
  <si>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</si>
  <si>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</si>
  <si>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</si>
  <si>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</si>
  <si>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</si>
  <si>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</si>
  <si>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</si>
  <si>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</si>
  <si>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dof: </t>
  </si>
  <si>
    <t>t* (dof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</si>
</sst>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FE2"/>
        <bgColor indexed="64"/>
      </patternFill>
    </fill>
    <fill>
      <patternFill patternType="solid">
        <fgColor rgb="FFB2D0FF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4" fillId="5" borderId="4" xfId="0" applyFont="1" applyFill="1" applyBorder="1"/>
    <xf numFmtId="0" fontId="4" fillId="6" borderId="4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Monthly Reports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Monthly Reports</a:t>
          </a:r>
        </a:p>
      </cx:txPr>
    </cx:title>
    <cx:plotArea>
      <cx:plotAreaRegion>
        <cx:series layoutId="boxWhisker" uniqueId="{6537011E-1B80-B746-A048-ECE2E5A01813}">
          <cx:dataId val="0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1990s BA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1990s BA</a:t>
          </a:r>
        </a:p>
      </cx:txPr>
    </cx:title>
    <cx:plotArea>
      <cx:plotAreaRegion>
        <cx:series layoutId="boxWhisker" uniqueId="{40CDE503-27BB-734A-A337-1A3E263C026E}">
          <cx:dataId val="0"/>
          <cx:layoutPr>
            <cx:visibility meanLine="1" meanMarker="0" nonoutliers="0" outliers="1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2000s BA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2000s BA</a:t>
          </a:r>
        </a:p>
      </cx:txPr>
    </cx:title>
    <cx:plotArea>
      <cx:plotAreaRegion>
        <cx:series layoutId="boxWhisker" uniqueId="{83E60A59-D42D-2C4B-BAE6-29A14DEEE07D}">
          <cx:dataId val="0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3.xml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21</xdr:row>
      <xdr:rowOff>12700</xdr:rowOff>
    </xdr:from>
    <xdr:to>
      <xdr:col>6</xdr:col>
      <xdr:colOff>698500</xdr:colOff>
      <xdr:row>35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4E86C21-DCE1-6749-90BA-104B6F181E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54350" y="4762500"/>
              <a:ext cx="316865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47</xdr:row>
      <xdr:rowOff>12700</xdr:rowOff>
    </xdr:from>
    <xdr:to>
      <xdr:col>3</xdr:col>
      <xdr:colOff>565150</xdr:colOff>
      <xdr:row>60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9BDA078-AF63-3944-8F7F-22CD6EEDB2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50" y="10591800"/>
              <a:ext cx="511810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565150</xdr:colOff>
      <xdr:row>47</xdr:row>
      <xdr:rowOff>12700</xdr:rowOff>
    </xdr:from>
    <xdr:to>
      <xdr:col>7</xdr:col>
      <xdr:colOff>171450</xdr:colOff>
      <xdr:row>60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E832F1A-E03A-814B-9104-1EA3A73C8E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24450" y="10591800"/>
              <a:ext cx="510540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3BE4-8CB9-554B-A276-18E511097CD3}">
  <sheetPr>
    <pageSetUpPr fitToPage="1"/>
  </sheetPr>
  <dimension ref="A1:J37"/>
  <sheetViews>
    <sheetView topLeftCell="A3" workbookViewId="0">
      <selection activeCell="J13" sqref="J13"/>
    </sheetView>
  </sheetViews>
  <sheetFormatPr baseColWidth="10" defaultRowHeight="16"/>
  <cols>
    <col min="2" max="2" width="18.33203125" customWidth="1"/>
    <col min="7" max="7" width="13" bestFit="1" customWidth="1"/>
    <col min="9" max="9" width="13" bestFit="1" customWidth="1"/>
  </cols>
  <sheetData>
    <row r="1" spans="1:10" ht="24">
      <c r="A1" s="26" t="s">
        <v>75</v>
      </c>
      <c r="B1" s="26"/>
      <c r="C1" s="26"/>
      <c r="D1" s="26"/>
      <c r="E1" s="26"/>
    </row>
    <row r="2" spans="1:10">
      <c r="A2" s="27" t="s">
        <v>76</v>
      </c>
      <c r="B2" s="27"/>
      <c r="C2" s="27"/>
      <c r="D2" s="27"/>
      <c r="E2" s="27"/>
    </row>
    <row r="3" spans="1:10">
      <c r="A3" t="s">
        <v>77</v>
      </c>
    </row>
    <row r="4" spans="1:10">
      <c r="B4" s="3"/>
    </row>
    <row r="6" spans="1:10" ht="19">
      <c r="A6" s="28" t="s">
        <v>78</v>
      </c>
      <c r="B6" s="28"/>
      <c r="D6" s="21" t="s">
        <v>94</v>
      </c>
      <c r="E6" s="21"/>
      <c r="I6" s="11" t="s">
        <v>100</v>
      </c>
      <c r="J6">
        <f>D10-D19*D13/SQRT(D7)</f>
        <v>967.73030879143346</v>
      </c>
    </row>
    <row r="7" spans="1:10" ht="19">
      <c r="A7" s="29">
        <v>1036</v>
      </c>
      <c r="B7" s="29"/>
      <c r="D7" s="20">
        <f>COUNTA(B11:B22)</f>
        <v>12</v>
      </c>
      <c r="E7" s="20"/>
      <c r="I7" s="11" t="s">
        <v>101</v>
      </c>
      <c r="J7">
        <f>D10+D19*D13/SQRT(D7)</f>
        <v>1208.1030245419001</v>
      </c>
    </row>
    <row r="8" spans="1:10" ht="19">
      <c r="I8" s="11"/>
    </row>
    <row r="9" spans="1:10" ht="19">
      <c r="A9" s="30">
        <v>2018</v>
      </c>
      <c r="B9" s="30"/>
      <c r="D9" s="21" t="s">
        <v>95</v>
      </c>
      <c r="E9" s="21"/>
      <c r="I9" s="12" t="s">
        <v>102</v>
      </c>
      <c r="J9">
        <f>A7</f>
        <v>1036</v>
      </c>
    </row>
    <row r="10" spans="1:10" ht="19">
      <c r="A10" s="4" t="s">
        <v>79</v>
      </c>
      <c r="B10" s="5" t="s">
        <v>80</v>
      </c>
      <c r="D10" s="20">
        <f>AVERAGE(B11:B22)</f>
        <v>1087.9166666666667</v>
      </c>
      <c r="E10" s="20"/>
      <c r="I10" s="12" t="s">
        <v>117</v>
      </c>
      <c r="J10">
        <f>A7</f>
        <v>1036</v>
      </c>
    </row>
    <row r="11" spans="1:10">
      <c r="A11" s="6" t="s">
        <v>81</v>
      </c>
      <c r="B11" s="7">
        <v>1343</v>
      </c>
    </row>
    <row r="12" spans="1:10" ht="19">
      <c r="A12" s="6" t="s">
        <v>82</v>
      </c>
      <c r="B12" s="7">
        <v>1001</v>
      </c>
      <c r="D12" s="21" t="s">
        <v>96</v>
      </c>
      <c r="E12" s="21"/>
      <c r="I12" s="12" t="s">
        <v>103</v>
      </c>
      <c r="J12">
        <f>(D10-J9)/(D13/SQRT(D7))</f>
        <v>0.86681419890632783</v>
      </c>
    </row>
    <row r="13" spans="1:10" ht="19">
      <c r="A13" s="6" t="s">
        <v>83</v>
      </c>
      <c r="B13" s="7">
        <v>946</v>
      </c>
      <c r="D13" s="20">
        <f>STDEV(B11:B22)</f>
        <v>207.47769138932111</v>
      </c>
      <c r="E13" s="20"/>
      <c r="I13" s="12" t="s">
        <v>104</v>
      </c>
      <c r="J13">
        <f>_xlfn.T.DIST(J12,D16,TRUE)</f>
        <v>0.79772224940412362</v>
      </c>
    </row>
    <row r="14" spans="1:10">
      <c r="A14" s="6" t="s">
        <v>84</v>
      </c>
      <c r="B14" s="7">
        <v>762</v>
      </c>
      <c r="D14" s="10"/>
      <c r="E14" s="10"/>
    </row>
    <row r="15" spans="1:10" ht="19">
      <c r="A15" s="6" t="s">
        <v>85</v>
      </c>
      <c r="B15" s="7">
        <v>1061</v>
      </c>
      <c r="D15" s="22" t="s">
        <v>98</v>
      </c>
      <c r="E15" s="23"/>
      <c r="I15" s="12" t="s">
        <v>106</v>
      </c>
      <c r="J15">
        <v>0.05</v>
      </c>
    </row>
    <row r="16" spans="1:10">
      <c r="A16" s="6" t="s">
        <v>86</v>
      </c>
      <c r="B16" s="7">
        <v>1177</v>
      </c>
      <c r="D16" s="24">
        <f>D7-1</f>
        <v>11</v>
      </c>
      <c r="E16" s="25"/>
    </row>
    <row r="17" spans="1:10" ht="19">
      <c r="A17" s="6" t="s">
        <v>87</v>
      </c>
      <c r="B17" s="7">
        <v>994</v>
      </c>
      <c r="I17" s="21" t="s">
        <v>105</v>
      </c>
      <c r="J17" s="21"/>
    </row>
    <row r="18" spans="1:10" ht="19">
      <c r="A18" s="6" t="s">
        <v>88</v>
      </c>
      <c r="B18" s="7">
        <v>1180</v>
      </c>
      <c r="D18" s="21" t="s">
        <v>97</v>
      </c>
      <c r="E18" s="21"/>
      <c r="I18" s="31" t="str">
        <f>IF(J13&lt;J15,"Reject Ho","Fail to Reject Ho")</f>
        <v>Fail to Reject Ho</v>
      </c>
      <c r="J18" s="31"/>
    </row>
    <row r="19" spans="1:10">
      <c r="A19" s="6" t="s">
        <v>89</v>
      </c>
      <c r="B19" s="7">
        <v>1018</v>
      </c>
      <c r="D19" s="20">
        <f>_xlfn.T.INV(0.965,D16)</f>
        <v>2.0066627580306147</v>
      </c>
      <c r="E19" s="20"/>
      <c r="F19" s="7" t="s">
        <v>99</v>
      </c>
      <c r="G19">
        <f>_xlfn.T.INV.2T(0.07,D16)</f>
        <v>2.0066627580306151</v>
      </c>
    </row>
    <row r="20" spans="1:10">
      <c r="A20" s="6" t="s">
        <v>90</v>
      </c>
      <c r="B20" s="7">
        <v>945</v>
      </c>
    </row>
    <row r="21" spans="1:10">
      <c r="A21" s="6" t="s">
        <v>91</v>
      </c>
      <c r="B21" s="7">
        <v>1068</v>
      </c>
    </row>
    <row r="22" spans="1:10">
      <c r="A22" s="8" t="s">
        <v>92</v>
      </c>
      <c r="B22" s="9">
        <v>1560</v>
      </c>
    </row>
    <row r="37" spans="1:8">
      <c r="A37" s="19" t="s">
        <v>93</v>
      </c>
      <c r="B37" s="19"/>
      <c r="C37" s="19"/>
      <c r="D37" s="19"/>
      <c r="E37" s="19"/>
      <c r="F37" s="19"/>
      <c r="G37" s="19"/>
      <c r="H37" s="19"/>
    </row>
  </sheetData>
  <mergeCells count="18">
    <mergeCell ref="I17:J17"/>
    <mergeCell ref="I18:J18"/>
    <mergeCell ref="D12:E12"/>
    <mergeCell ref="D13:E13"/>
    <mergeCell ref="D18:E18"/>
    <mergeCell ref="A1:E1"/>
    <mergeCell ref="A2:E2"/>
    <mergeCell ref="A6:B6"/>
    <mergeCell ref="A7:B7"/>
    <mergeCell ref="A9:B9"/>
    <mergeCell ref="A37:H37"/>
    <mergeCell ref="D7:E7"/>
    <mergeCell ref="D6:E6"/>
    <mergeCell ref="D9:E9"/>
    <mergeCell ref="D10:E10"/>
    <mergeCell ref="D19:E19"/>
    <mergeCell ref="D15:E15"/>
    <mergeCell ref="D16:E16"/>
  </mergeCells>
  <pageMargins left="0.7" right="0.7" top="0.75" bottom="0.75" header="0.3" footer="0.3"/>
  <pageSetup scale="86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1FAA-4137-4044-B850-94CC9300740B}">
  <sheetPr>
    <pageSetUpPr fitToPage="1"/>
  </sheetPr>
  <dimension ref="A1:P50"/>
  <sheetViews>
    <sheetView tabSelected="1" workbookViewId="0">
      <selection activeCell="N7" sqref="N7"/>
    </sheetView>
  </sheetViews>
  <sheetFormatPr baseColWidth="10" defaultRowHeight="16"/>
  <cols>
    <col min="1" max="1" width="16.33203125" customWidth="1"/>
    <col min="2" max="2" width="32.6640625" bestFit="1" customWidth="1"/>
    <col min="4" max="4" width="17.83203125" customWidth="1"/>
    <col min="5" max="5" width="32.6640625" bestFit="1" customWidth="1"/>
    <col min="9" max="9" width="15.6640625" bestFit="1" customWidth="1"/>
    <col min="10" max="10" width="10.83203125" customWidth="1"/>
    <col min="11" max="11" width="15.6640625" customWidth="1"/>
    <col min="14" max="14" width="42.6640625" bestFit="1" customWidth="1"/>
    <col min="15" max="16" width="24.83203125" bestFit="1" customWidth="1"/>
  </cols>
  <sheetData>
    <row r="1" spans="1:13" ht="22" thickBot="1">
      <c r="A1" s="1" t="s">
        <v>0</v>
      </c>
      <c r="B1" s="1" t="s">
        <v>119</v>
      </c>
      <c r="D1" s="1" t="s">
        <v>1</v>
      </c>
      <c r="E1" s="1" t="s">
        <v>118</v>
      </c>
    </row>
    <row r="2" spans="1:13" ht="17" thickTop="1">
      <c r="A2" t="s">
        <v>2</v>
      </c>
      <c r="B2" s="2">
        <v>0.32900000000000001</v>
      </c>
      <c r="D2" t="s">
        <v>3</v>
      </c>
      <c r="E2" s="2">
        <v>0.372</v>
      </c>
    </row>
    <row r="3" spans="1:13" ht="20" thickBot="1">
      <c r="A3" t="s">
        <v>4</v>
      </c>
      <c r="B3" s="2">
        <v>0.32500000000000001</v>
      </c>
      <c r="D3" t="s">
        <v>5</v>
      </c>
      <c r="E3" s="2">
        <v>0.372</v>
      </c>
      <c r="G3" s="33" t="s">
        <v>107</v>
      </c>
      <c r="H3" s="33"/>
      <c r="I3" s="33"/>
      <c r="K3" s="33" t="s">
        <v>108</v>
      </c>
      <c r="L3" s="33"/>
      <c r="M3" s="33"/>
    </row>
    <row r="4" spans="1:13">
      <c r="A4" t="s">
        <v>6</v>
      </c>
      <c r="B4" s="2">
        <v>0.31900000000000001</v>
      </c>
      <c r="D4" t="s">
        <v>7</v>
      </c>
      <c r="E4" s="2">
        <v>0.35499999999999998</v>
      </c>
    </row>
    <row r="5" spans="1:13" ht="19">
      <c r="A5" t="s">
        <v>8</v>
      </c>
      <c r="B5" s="2">
        <v>0.30399999999999999</v>
      </c>
      <c r="D5" t="s">
        <v>9</v>
      </c>
      <c r="E5" s="2">
        <v>0.35499999999999998</v>
      </c>
      <c r="G5" s="21" t="s">
        <v>94</v>
      </c>
      <c r="H5" s="21"/>
      <c r="I5" s="21"/>
      <c r="K5" s="21" t="s">
        <v>94</v>
      </c>
      <c r="L5" s="21"/>
      <c r="M5" s="21"/>
    </row>
    <row r="6" spans="1:13" ht="19">
      <c r="A6" t="s">
        <v>10</v>
      </c>
      <c r="B6" s="2">
        <v>0.30199999999999999</v>
      </c>
      <c r="D6" t="s">
        <v>11</v>
      </c>
      <c r="E6" s="2">
        <v>0.35099999999999998</v>
      </c>
      <c r="G6" s="32">
        <f>COUNTA(B2:B36)</f>
        <v>35</v>
      </c>
      <c r="H6" s="32"/>
      <c r="I6" s="32"/>
      <c r="K6" s="32">
        <f>COUNTA(E2:E40)</f>
        <v>39</v>
      </c>
      <c r="L6" s="32"/>
      <c r="M6" s="32"/>
    </row>
    <row r="7" spans="1:13">
      <c r="A7" t="s">
        <v>12</v>
      </c>
      <c r="B7" s="2">
        <v>0.30199999999999999</v>
      </c>
      <c r="D7" t="s">
        <v>13</v>
      </c>
      <c r="E7" s="2">
        <v>0.34499999999999997</v>
      </c>
    </row>
    <row r="8" spans="1:13" ht="19">
      <c r="A8" t="s">
        <v>14</v>
      </c>
      <c r="B8" s="2">
        <v>0.3</v>
      </c>
      <c r="D8" t="s">
        <v>15</v>
      </c>
      <c r="E8" s="2">
        <v>0.34399999999999997</v>
      </c>
      <c r="G8" s="21" t="s">
        <v>109</v>
      </c>
      <c r="H8" s="21"/>
      <c r="I8" s="21"/>
      <c r="K8" s="21" t="s">
        <v>109</v>
      </c>
      <c r="L8" s="21"/>
      <c r="M8" s="21"/>
    </row>
    <row r="9" spans="1:13" ht="19">
      <c r="A9" t="s">
        <v>16</v>
      </c>
      <c r="B9" s="2">
        <v>0.3</v>
      </c>
      <c r="D9" t="s">
        <v>17</v>
      </c>
      <c r="E9" s="2">
        <v>0.33900000000000002</v>
      </c>
      <c r="G9" s="34">
        <f>AVERAGE(B2:B36)</f>
        <v>0.29077142857142857</v>
      </c>
      <c r="H9" s="32"/>
      <c r="I9" s="32"/>
      <c r="K9" s="34">
        <f>AVERAGE(E2:E40)</f>
        <v>0.32830769230769241</v>
      </c>
      <c r="L9" s="32"/>
      <c r="M9" s="32"/>
    </row>
    <row r="10" spans="1:13">
      <c r="A10" t="s">
        <v>18</v>
      </c>
      <c r="B10" s="2">
        <v>0.29899999999999999</v>
      </c>
      <c r="D10" t="s">
        <v>19</v>
      </c>
      <c r="E10" s="2">
        <v>0.33500000000000002</v>
      </c>
    </row>
    <row r="11" spans="1:13" ht="19">
      <c r="A11" t="s">
        <v>20</v>
      </c>
      <c r="B11" s="2">
        <v>0.29799999999999999</v>
      </c>
      <c r="D11" t="s">
        <v>21</v>
      </c>
      <c r="E11" s="2">
        <v>0.33400000000000002</v>
      </c>
      <c r="G11" s="21" t="s">
        <v>110</v>
      </c>
      <c r="H11" s="21"/>
      <c r="I11" s="21"/>
      <c r="K11" s="21" t="s">
        <v>110</v>
      </c>
      <c r="L11" s="21"/>
      <c r="M11" s="21"/>
    </row>
    <row r="12" spans="1:13" ht="19">
      <c r="A12" t="s">
        <v>22</v>
      </c>
      <c r="B12" s="2">
        <v>0.29699999999999999</v>
      </c>
      <c r="D12" t="s">
        <v>23</v>
      </c>
      <c r="E12" s="2">
        <v>0.33400000000000002</v>
      </c>
      <c r="G12" s="32">
        <f>STDEV(B2:B36)</f>
        <v>1.4177624695865186E-2</v>
      </c>
      <c r="H12" s="32"/>
      <c r="I12" s="32"/>
      <c r="K12" s="32">
        <f>STDEV(E2:E40)</f>
        <v>1.6092093263060724E-2</v>
      </c>
      <c r="L12" s="32"/>
      <c r="M12" s="32"/>
    </row>
    <row r="13" spans="1:13">
      <c r="A13" t="s">
        <v>24</v>
      </c>
      <c r="B13" s="2">
        <v>0.29599999999999999</v>
      </c>
      <c r="D13" t="s">
        <v>25</v>
      </c>
      <c r="E13" s="2">
        <v>0.33400000000000002</v>
      </c>
    </row>
    <row r="14" spans="1:13" ht="19">
      <c r="A14" t="s">
        <v>26</v>
      </c>
      <c r="B14" s="2">
        <v>0.29599999999999999</v>
      </c>
      <c r="D14" t="s">
        <v>27</v>
      </c>
      <c r="E14" s="2">
        <v>0.33300000000000002</v>
      </c>
      <c r="I14" s="21" t="s">
        <v>98</v>
      </c>
      <c r="J14" s="21"/>
      <c r="K14" s="21"/>
    </row>
    <row r="15" spans="1:13" ht="19">
      <c r="A15" t="s">
        <v>28</v>
      </c>
      <c r="B15" s="2">
        <v>0.29399999999999998</v>
      </c>
      <c r="D15" t="s">
        <v>29</v>
      </c>
      <c r="E15" s="2">
        <v>0.33300000000000002</v>
      </c>
      <c r="I15" s="32">
        <f>MIN(G6-1,K6-1)</f>
        <v>34</v>
      </c>
      <c r="J15" s="32"/>
      <c r="K15" s="32"/>
    </row>
    <row r="16" spans="1:13">
      <c r="A16" t="s">
        <v>30</v>
      </c>
      <c r="B16" s="2">
        <v>0.29399999999999998</v>
      </c>
      <c r="D16" t="s">
        <v>31</v>
      </c>
      <c r="E16" s="2">
        <v>0.33</v>
      </c>
      <c r="I16" s="7"/>
      <c r="J16" s="7"/>
    </row>
    <row r="17" spans="1:11" ht="19">
      <c r="A17" t="s">
        <v>32</v>
      </c>
      <c r="B17" s="2">
        <v>0.29299999999999998</v>
      </c>
      <c r="D17" t="s">
        <v>33</v>
      </c>
      <c r="E17" s="2">
        <v>0.32800000000000001</v>
      </c>
      <c r="I17" s="21" t="s">
        <v>97</v>
      </c>
      <c r="J17" s="21"/>
      <c r="K17" s="21"/>
    </row>
    <row r="18" spans="1:11" ht="19">
      <c r="A18" t="s">
        <v>34</v>
      </c>
      <c r="B18" s="2">
        <v>0.28899999999999998</v>
      </c>
      <c r="D18" t="s">
        <v>35</v>
      </c>
      <c r="E18" s="2">
        <v>0.32700000000000001</v>
      </c>
      <c r="I18" s="32">
        <f>_xlfn.T.INV.2T(0.015,I15)</f>
        <v>2.5622849053605887</v>
      </c>
      <c r="J18" s="32"/>
      <c r="K18" s="32"/>
    </row>
    <row r="19" spans="1:11">
      <c r="A19" t="s">
        <v>36</v>
      </c>
      <c r="B19" s="2">
        <v>0.28899999999999998</v>
      </c>
      <c r="D19" t="s">
        <v>37</v>
      </c>
      <c r="E19" s="2">
        <v>0.32600000000000001</v>
      </c>
      <c r="I19" s="7"/>
      <c r="J19" s="7"/>
    </row>
    <row r="20" spans="1:11" ht="19">
      <c r="A20" t="s">
        <v>38</v>
      </c>
      <c r="B20" s="2">
        <v>0.28699999999999998</v>
      </c>
      <c r="D20" t="s">
        <v>30</v>
      </c>
      <c r="E20" s="2">
        <v>0.32500000000000001</v>
      </c>
      <c r="I20" s="22" t="s">
        <v>111</v>
      </c>
      <c r="J20" s="37"/>
      <c r="K20" s="23"/>
    </row>
    <row r="21" spans="1:11" ht="19">
      <c r="A21" t="s">
        <v>39</v>
      </c>
      <c r="B21" s="2">
        <v>0.28699999999999998</v>
      </c>
      <c r="D21" t="s">
        <v>40</v>
      </c>
      <c r="E21" s="2">
        <v>0.32400000000000001</v>
      </c>
      <c r="I21" s="38">
        <f>K9-G9</f>
        <v>3.7536263736263842E-2</v>
      </c>
      <c r="J21" s="39"/>
      <c r="K21" s="36"/>
    </row>
    <row r="22" spans="1:11">
      <c r="A22" t="s">
        <v>41</v>
      </c>
      <c r="B22" s="2">
        <v>0.28499999999999998</v>
      </c>
      <c r="D22" t="s">
        <v>12</v>
      </c>
      <c r="E22" s="2">
        <v>0.32400000000000001</v>
      </c>
      <c r="I22" s="7"/>
      <c r="J22" s="7"/>
    </row>
    <row r="23" spans="1:11" ht="19">
      <c r="A23" t="s">
        <v>42</v>
      </c>
      <c r="B23" s="2">
        <v>0.28499999999999998</v>
      </c>
      <c r="D23" t="s">
        <v>43</v>
      </c>
      <c r="E23" s="2">
        <v>0.32400000000000001</v>
      </c>
      <c r="I23" s="21" t="s">
        <v>110</v>
      </c>
      <c r="J23" s="21"/>
      <c r="K23" s="21"/>
    </row>
    <row r="24" spans="1:11" ht="19">
      <c r="A24" t="s">
        <v>44</v>
      </c>
      <c r="B24" s="2">
        <v>0.28499999999999998</v>
      </c>
      <c r="D24" t="s">
        <v>45</v>
      </c>
      <c r="E24" s="2">
        <v>0.32100000000000001</v>
      </c>
      <c r="I24" s="32">
        <f>SQRT(K12^2/K6+G12^2/G6)</f>
        <v>3.518932357048274E-3</v>
      </c>
      <c r="J24" s="32"/>
      <c r="K24" s="32"/>
    </row>
    <row r="25" spans="1:11">
      <c r="A25" t="s">
        <v>46</v>
      </c>
      <c r="B25" s="2">
        <v>0.28299999999999997</v>
      </c>
      <c r="D25" t="s">
        <v>47</v>
      </c>
      <c r="E25" s="2">
        <v>0.32100000000000001</v>
      </c>
      <c r="I25" s="7"/>
      <c r="J25" s="7"/>
    </row>
    <row r="26" spans="1:11" ht="19">
      <c r="A26" t="s">
        <v>48</v>
      </c>
      <c r="B26" s="2">
        <v>0.28000000000000003</v>
      </c>
      <c r="D26" t="s">
        <v>49</v>
      </c>
      <c r="E26" s="2">
        <v>0.32</v>
      </c>
      <c r="I26" s="12" t="s">
        <v>112</v>
      </c>
      <c r="J26" s="14">
        <f>I21-I18*I24</f>
        <v>2.8519756474814091E-2</v>
      </c>
    </row>
    <row r="27" spans="1:11" ht="19">
      <c r="A27" t="s">
        <v>50</v>
      </c>
      <c r="B27" s="2">
        <v>0.28000000000000003</v>
      </c>
      <c r="D27" t="s">
        <v>51</v>
      </c>
      <c r="E27" s="2">
        <v>0.32</v>
      </c>
      <c r="I27" s="12" t="s">
        <v>113</v>
      </c>
      <c r="J27" s="14">
        <f>I21+I18*I24</f>
        <v>4.6552770997713593E-2</v>
      </c>
    </row>
    <row r="28" spans="1:11">
      <c r="A28" t="s">
        <v>52</v>
      </c>
      <c r="B28" s="2">
        <v>0.27900000000000003</v>
      </c>
      <c r="D28" t="s">
        <v>53</v>
      </c>
      <c r="E28" s="2">
        <v>0.31900000000000001</v>
      </c>
      <c r="I28" s="15"/>
      <c r="J28" s="7"/>
    </row>
    <row r="29" spans="1:11" ht="19">
      <c r="A29" t="s">
        <v>54</v>
      </c>
      <c r="B29" s="2">
        <v>0.27700000000000002</v>
      </c>
      <c r="D29" t="s">
        <v>55</v>
      </c>
      <c r="E29" s="2">
        <v>0.31900000000000001</v>
      </c>
      <c r="I29" s="12" t="s">
        <v>114</v>
      </c>
      <c r="J29" s="7">
        <v>0</v>
      </c>
    </row>
    <row r="30" spans="1:11" ht="19">
      <c r="A30" t="s">
        <v>56</v>
      </c>
      <c r="B30" s="2">
        <v>0.27600000000000002</v>
      </c>
      <c r="D30" t="s">
        <v>57</v>
      </c>
      <c r="E30" s="2">
        <v>0.316</v>
      </c>
      <c r="I30" s="12" t="s">
        <v>115</v>
      </c>
      <c r="J30" s="7">
        <v>0</v>
      </c>
    </row>
    <row r="31" spans="1:11">
      <c r="A31" t="s">
        <v>58</v>
      </c>
      <c r="B31" s="2">
        <v>0.27600000000000002</v>
      </c>
      <c r="D31" t="s">
        <v>59</v>
      </c>
      <c r="E31" s="2">
        <v>0.316</v>
      </c>
    </row>
    <row r="32" spans="1:11" ht="19">
      <c r="A32" t="s">
        <v>60</v>
      </c>
      <c r="B32" s="2">
        <v>0.27500000000000002</v>
      </c>
      <c r="D32" t="s">
        <v>61</v>
      </c>
      <c r="E32" s="2">
        <v>0.315</v>
      </c>
      <c r="I32" s="12" t="s">
        <v>106</v>
      </c>
      <c r="J32">
        <v>0.01</v>
      </c>
    </row>
    <row r="33" spans="1:16">
      <c r="A33" t="s">
        <v>62</v>
      </c>
      <c r="B33" s="2">
        <v>0.27500000000000002</v>
      </c>
      <c r="D33" t="s">
        <v>63</v>
      </c>
      <c r="E33" s="2">
        <v>0.315</v>
      </c>
    </row>
    <row r="34" spans="1:16" ht="19">
      <c r="A34" t="s">
        <v>64</v>
      </c>
      <c r="B34" s="2">
        <v>0.27400000000000002</v>
      </c>
      <c r="D34" t="s">
        <v>65</v>
      </c>
      <c r="E34" s="2">
        <v>0.315</v>
      </c>
      <c r="I34" s="13" t="s">
        <v>116</v>
      </c>
      <c r="J34">
        <f>(I21-J29)/I24</f>
        <v>10.666946655305914</v>
      </c>
    </row>
    <row r="35" spans="1:16" ht="19">
      <c r="A35" t="s">
        <v>66</v>
      </c>
      <c r="B35" s="2">
        <v>0.27400000000000002</v>
      </c>
      <c r="D35" t="s">
        <v>67</v>
      </c>
      <c r="E35" s="2">
        <v>0.314</v>
      </c>
      <c r="I35" s="13" t="s">
        <v>104</v>
      </c>
      <c r="J35">
        <f>_xlfn.T.DIST.RT(J34,I15)</f>
        <v>1.0881824966596986E-12</v>
      </c>
    </row>
    <row r="36" spans="1:16">
      <c r="A36" t="s">
        <v>68</v>
      </c>
      <c r="B36" s="2">
        <v>0.27300000000000002</v>
      </c>
      <c r="D36" t="s">
        <v>69</v>
      </c>
      <c r="E36" s="2">
        <v>0.311</v>
      </c>
      <c r="N36" t="s">
        <v>120</v>
      </c>
    </row>
    <row r="37" spans="1:16" ht="20" thickBot="1">
      <c r="D37" t="s">
        <v>70</v>
      </c>
      <c r="E37" s="2">
        <v>0.311</v>
      </c>
      <c r="I37" s="22" t="s">
        <v>105</v>
      </c>
      <c r="J37" s="23"/>
    </row>
    <row r="38" spans="1:16" ht="19">
      <c r="D38" t="s">
        <v>71</v>
      </c>
      <c r="E38" s="2">
        <v>0.31</v>
      </c>
      <c r="I38" s="35" t="str">
        <f>IF(J35&lt;J32,"Reject Ho","Fail to Reject")</f>
        <v>Reject Ho</v>
      </c>
      <c r="J38" s="36"/>
      <c r="N38" s="18"/>
      <c r="O38" s="18" t="s">
        <v>118</v>
      </c>
      <c r="P38" s="18" t="s">
        <v>119</v>
      </c>
    </row>
    <row r="39" spans="1:16">
      <c r="D39" t="s">
        <v>72</v>
      </c>
      <c r="E39" s="2">
        <v>0.31</v>
      </c>
      <c r="N39" s="16" t="s">
        <v>121</v>
      </c>
      <c r="O39" s="16">
        <v>0.32830769230769241</v>
      </c>
      <c r="P39" s="16">
        <v>0.29077142857142857</v>
      </c>
    </row>
    <row r="40" spans="1:16">
      <c r="D40" t="s">
        <v>73</v>
      </c>
      <c r="E40" s="2">
        <v>0.307</v>
      </c>
      <c r="N40" s="16" t="s">
        <v>122</v>
      </c>
      <c r="O40" s="16">
        <v>2.589554655870444E-4</v>
      </c>
      <c r="P40" s="16">
        <v>2.0100504201680643E-4</v>
      </c>
    </row>
    <row r="41" spans="1:16">
      <c r="N41" s="16" t="s">
        <v>123</v>
      </c>
      <c r="O41" s="16">
        <v>39</v>
      </c>
      <c r="P41" s="16">
        <v>35</v>
      </c>
    </row>
    <row r="42" spans="1:16">
      <c r="N42" s="16" t="s">
        <v>124</v>
      </c>
      <c r="O42" s="16">
        <v>0</v>
      </c>
      <c r="P42" s="16"/>
    </row>
    <row r="43" spans="1:16">
      <c r="N43" s="16" t="s">
        <v>125</v>
      </c>
      <c r="O43" s="16">
        <v>72</v>
      </c>
      <c r="P43" s="16"/>
    </row>
    <row r="44" spans="1:16">
      <c r="N44" s="16" t="s">
        <v>126</v>
      </c>
      <c r="O44" s="16">
        <v>10.666946655305914</v>
      </c>
      <c r="P44" s="16"/>
    </row>
    <row r="45" spans="1:16">
      <c r="N45" s="16" t="s">
        <v>127</v>
      </c>
      <c r="O45" s="16">
        <v>8.9794893727337586E-17</v>
      </c>
      <c r="P45" s="16"/>
    </row>
    <row r="46" spans="1:16">
      <c r="A46" s="19" t="s">
        <v>74</v>
      </c>
      <c r="B46" s="19"/>
      <c r="C46" s="19"/>
      <c r="N46" s="16" t="s">
        <v>128</v>
      </c>
      <c r="O46" s="16">
        <v>1.9108923342773074</v>
      </c>
      <c r="P46" s="16"/>
    </row>
    <row r="47" spans="1:16">
      <c r="N47" s="16" t="s">
        <v>129</v>
      </c>
      <c r="O47" s="16">
        <v>1.7958978745467517E-16</v>
      </c>
      <c r="P47" s="16"/>
    </row>
    <row r="48" spans="1:16" ht="17" thickBot="1">
      <c r="N48" s="17" t="s">
        <v>130</v>
      </c>
      <c r="O48" s="17">
        <v>2.2139475082450488</v>
      </c>
      <c r="P48" s="17"/>
    </row>
    <row r="49" spans="13:14" ht="19">
      <c r="M49" s="12" t="s">
        <v>131</v>
      </c>
      <c r="N49" s="40">
        <f>ROUND((G12^2/G6+K12^2/K6)^2/((G12^2/G6)^2/(G6-1)+(K12^2/K6)^2/(K6-1)),1)</f>
        <v>72</v>
      </c>
    </row>
    <row r="50" spans="13:14" ht="19">
      <c r="M50" s="13" t="s">
        <v>132</v>
      </c>
      <c r="N50" s="40">
        <f>_xlfn.T.INV.2T(0.015,N49)</f>
        <v>2.4921502489743572</v>
      </c>
    </row>
  </sheetData>
  <mergeCells count="25">
    <mergeCell ref="I37:J37"/>
    <mergeCell ref="I14:K14"/>
    <mergeCell ref="I15:K15"/>
    <mergeCell ref="I17:K17"/>
    <mergeCell ref="I18:K18"/>
    <mergeCell ref="I23:K23"/>
    <mergeCell ref="I24:K24"/>
    <mergeCell ref="I20:K20"/>
    <mergeCell ref="I21:K21"/>
    <mergeCell ref="K12:M12"/>
    <mergeCell ref="A46:C46"/>
    <mergeCell ref="G3:I3"/>
    <mergeCell ref="K3:M3"/>
    <mergeCell ref="G5:I5"/>
    <mergeCell ref="G6:I6"/>
    <mergeCell ref="G8:I8"/>
    <mergeCell ref="G9:I9"/>
    <mergeCell ref="G11:I11"/>
    <mergeCell ref="G12:I12"/>
    <mergeCell ref="K5:M5"/>
    <mergeCell ref="K6:M6"/>
    <mergeCell ref="K8:M8"/>
    <mergeCell ref="K9:M9"/>
    <mergeCell ref="K11:M11"/>
    <mergeCell ref="I38:J38"/>
  </mergeCells>
  <pageMargins left="0.7" right="0.7" top="0.75" bottom="0.75" header="0.3" footer="0.3"/>
  <pageSetup scale="3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Sexual Harassment Claims</vt:lpstr>
      <vt:lpstr>MLB Batting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2019-02-20T04:53:32Z</cp:lastPrinted>
  <dcterms:created xsi:type="dcterms:W3CDTF">2019-02-04T19:58:12Z</dcterms:created>
  <dcterms:modified xsi:type="dcterms:W3CDTF">2019-02-20T04:53:37Z</dcterms:modified>
</cp:coreProperties>
</file>